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05\"/>
    </mc:Choice>
  </mc:AlternateContent>
  <xr:revisionPtr revIDLastSave="0" documentId="13_ncr:1_{3CF1099A-9625-4CBA-B24B-4EF826E3B8F1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525-02-01(1)" sheetId="8" r:id="rId8"/>
    <sheet name="ОСР 525-09-01(1)" sheetId="9" r:id="rId9"/>
    <sheet name="ОСР 525-12-01(1)" sheetId="10" r:id="rId10"/>
    <sheet name="ОСР 525-02-01(2)" sheetId="11" r:id="rId11"/>
    <sheet name="ОСР 525-12-01(2)" sheetId="12" r:id="rId12"/>
    <sheet name="ОСР 518-02-01" sheetId="13" r:id="rId13"/>
    <sheet name="ОСР 518-12-01" sheetId="14" r:id="rId14"/>
    <sheet name="Источники ЦИ" sheetId="15" r:id="rId15"/>
    <sheet name="Цена МАТ и ОБ по ТКП" sheetId="16" r:id="rId16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G72" i="2" l="1"/>
  <c r="G73" i="2" s="1"/>
  <c r="G74" i="2" s="1"/>
  <c r="F72" i="2"/>
  <c r="F73" i="2" s="1"/>
  <c r="F74" i="2" s="1"/>
  <c r="F76" i="2" s="1"/>
  <c r="F77" i="2" s="1"/>
  <c r="F78" i="2" s="1"/>
  <c r="C38" i="1" s="1"/>
  <c r="E72" i="2"/>
  <c r="E73" i="2" s="1"/>
  <c r="E74" i="2" s="1"/>
  <c r="E76" i="2" s="1"/>
  <c r="E77" i="2" s="1"/>
  <c r="E78" i="2" s="1"/>
  <c r="D72" i="2"/>
  <c r="D73" i="2" s="1"/>
  <c r="G63" i="2"/>
  <c r="F63" i="2"/>
  <c r="E63" i="2"/>
  <c r="D63" i="2"/>
  <c r="H63" i="2" s="1"/>
  <c r="H62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H43" i="2" l="1"/>
  <c r="G76" i="2"/>
  <c r="G77" i="2" s="1"/>
  <c r="G78" i="2" s="1"/>
  <c r="C39" i="1"/>
  <c r="H23" i="2"/>
  <c r="D74" i="2"/>
  <c r="H73" i="2"/>
  <c r="H72" i="2"/>
  <c r="H74" i="2" l="1"/>
  <c r="D76" i="2"/>
  <c r="H76" i="2" l="1"/>
  <c r="D77" i="2"/>
  <c r="D78" i="2" l="1"/>
  <c r="H77" i="2"/>
  <c r="H7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<sst xmlns="http://schemas.openxmlformats.org/spreadsheetml/2006/main" count="533" uniqueCount="190">
  <si>
    <t>СВОДКА ЗАТРАТ</t>
  </si>
  <si>
    <t>P_0905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</si>
  <si>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</si>
  <si>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</si>
  <si>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</si>
  <si>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</si>
  <si>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</si>
  <si>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</si>
  <si>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</si>
  <si>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</si>
  <si>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</si>
  <si>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</si>
  <si>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</si>
  <si>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</si>
  <si>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</si>
  <si>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</si>
  <si>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</si>
  <si>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</si>
  <si>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</si>
  <si>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</si>
  <si>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</si>
  <si>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</si>
  <si>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</si>
  <si>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</si>
  <si>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</si>
  <si>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</si>
  <si>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</si>
  <si>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</si>
  <si>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</si>
  <si>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</si>
  <si>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</si>
  <si>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</si>
  <si>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</si>
  <si>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</si>
  <si>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</si>
  <si>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</si>
  <si>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</si>
  <si>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</si>
  <si>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</si>
  <si>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</si>
  <si>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</si>
  <si>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</si>
  <si>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</si>
  <si>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</si>
  <si>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</si>
  <si>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</si>
  <si>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</si>
  <si>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</si>
  <si>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</si>
  <si>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</si>
  <si>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</si>
  <si>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</si>
  <si>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</si>
  <si>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</si>
  <si>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</si>
  <si>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</si>
  <si>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</si>
  <si>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</si>
  <si>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</si>
  <si>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</si>
  <si>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</si>
  <si>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</si>
  <si>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</si>
  <si>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</si>
  <si>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</si>
  <si>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</si>
  <si>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</si>
  <si>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</si>
  <si>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</si>
  <si>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</si>
  <si>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</si>
  <si>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</si>
  <si>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</si>
  <si>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</si>
  <si>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</si>
  <si>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</si>
  <si>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</si>
  <si>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</si>
  <si>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</si>
  <si>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</si>
  <si>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</si>
  <si>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</si>
  <si>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</si>
  <si>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</si>
  <si>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</si>
  <si>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</si>
  <si>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</si>
  <si>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</si>
  <si>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</si>
  <si>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</si>
  <si>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</si>
  <si>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</si>
  <si>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</si>
  <si>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</si>
  <si>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</si>
  <si>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</si>
  <si>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</si>
  <si>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</si>
  <si>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</si>
  <si>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</si>
  <si>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</si>
  <si>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</si>
  <si>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</si>
  <si>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ЛС-525-01</t>
  </si>
  <si>
    <t>ВЛИ-0,4кВ</t>
  </si>
  <si>
    <t>ЛС-525-09-01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</si>
  <si>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</si>
  <si>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</si>
  <si>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</si>
  <si>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</si>
  <si>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</si>
  <si>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</si>
  <si>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</si>
  <si>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</si>
  <si>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</si>
  <si>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</si>
  <si>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</si>
  <si>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</si>
  <si>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</si>
  <si>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</si>
  <si>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</si>
  <si>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</si>
  <si>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</si>
  <si>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</si>
  <si>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</si>
  <si>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</si>
  <si>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</si>
  <si>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</si>
  <si>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</si>
  <si>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</si>
  <si>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</si>
  <si>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</si>
  <si>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шт</t>
  </si>
  <si>
    <t>Монтаж (реконструкция) КТП (киоск)</t>
  </si>
  <si>
    <t>ОСР 525-09-01</t>
  </si>
  <si>
    <t>км</t>
  </si>
  <si>
    <t>Реконструкция ВЛ одноцепная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</si>
  <si>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</si>
  <si>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</si>
  <si>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</si>
  <si>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</si>
  <si>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</si>
  <si>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</si>
  <si>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</si>
  <si>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</si>
  <si>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</si>
  <si>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</si>
  <si>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</si>
  <si>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</si>
  <si>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</si>
  <si>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</si>
  <si>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</si>
  <si>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</si>
  <si>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</si>
  <si>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</si>
  <si>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</si>
  <si>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</si>
  <si>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</si>
  <si>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</si>
  <si>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</si>
  <si>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</si>
  <si>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</si>
  <si>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</si>
  <si>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</si>
  <si>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</si>
  <si>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</si>
  <si>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</si>
  <si>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</si>
  <si>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</si>
  <si>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</si>
  <si>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</si>
  <si>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</si>
  <si>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</si>
  <si>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</si>
  <si>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ФСБЦ-21.2.01.01-0038</t>
  </si>
  <si>
    <t>ФСБЦ-05.1.02.07-0066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</si>
  <si>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</si>
  <si>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</si>
  <si>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</si>
  <si>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</si>
  <si>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</si>
  <si>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</si>
  <si>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</si>
  <si>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</si>
  <si>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</si>
  <si>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</si>
  <si>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</si>
  <si>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</si>
  <si>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</si>
  <si>
    <t>Реконструкция ВЛ-0,4 кВ Ф-4 ПС 35/6 кВ Октябрьск от КТП-8 6/0,4/200 кВА (протяженностью 1,15км) с заменой на КТП 6/0,4/250 кВА ,установка приборов учета (41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</si>
</sst>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3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157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158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159</v>
      </c>
      <c r="C26" s="54"/>
      <c r="D26" s="51"/>
      <c r="E26" s="51"/>
      <c r="F26" s="52"/>
      <c r="G26" s="52" t="s">
        <v>160</v>
      </c>
      <c r="H26" s="52"/>
    </row>
    <row r="27" spans="1:8" ht="16.95" customHeight="1" x14ac:dyDescent="0.3">
      <c r="A27" s="55" t="s">
        <v>6</v>
      </c>
      <c r="B27" s="53" t="s">
        <v>161</v>
      </c>
      <c r="C27" s="56">
        <v>0</v>
      </c>
      <c r="D27" s="57"/>
      <c r="E27" s="57"/>
      <c r="F27" s="58" t="s">
        <v>162</v>
      </c>
      <c r="G27" s="58" t="s">
        <v>163</v>
      </c>
      <c r="H27" s="58" t="s">
        <v>164</v>
      </c>
    </row>
    <row r="28" spans="1:8" ht="16.95" customHeight="1" x14ac:dyDescent="0.3">
      <c r="A28" s="55" t="s">
        <v>7</v>
      </c>
      <c r="B28" s="53" t="s">
        <v>165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166</v>
      </c>
      <c r="C29" s="62">
        <f>ССР!G69*1.2</f>
        <v>1754.0270670674402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1754.0270670674402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167</v>
      </c>
      <c r="C31" s="62">
        <f>C30-ROUND(C30/1.2,5)</f>
        <v>292.33784706744018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168</v>
      </c>
      <c r="C32" s="66">
        <f>C30*H39</f>
        <v>2124.6080414992562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156</v>
      </c>
      <c r="C33" s="62">
        <v>0.65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169</v>
      </c>
      <c r="C34" s="66">
        <f>C32*C33</f>
        <v>1380.9952269745165</v>
      </c>
      <c r="D34" s="67"/>
      <c r="E34" s="68"/>
      <c r="F34" s="69"/>
      <c r="G34" s="60"/>
      <c r="H34" s="65"/>
    </row>
    <row r="35" spans="1:8" ht="15.6" x14ac:dyDescent="0.3">
      <c r="A35" s="81" t="s">
        <v>170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159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161</v>
      </c>
      <c r="C37" s="75">
        <f>ССР!D78+ССР!E78</f>
        <v>12503.870931535448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165</v>
      </c>
      <c r="C38" s="75">
        <f>ССР!F78</f>
        <v>3774.1757436294565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166</v>
      </c>
      <c r="C39" s="75">
        <f>(ССР!G74-ССР!G69)*1.2</f>
        <v>663.03906103477664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16941.085736199679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167</v>
      </c>
      <c r="C41" s="62">
        <f>C40-ROUND(C40/1.2,5)</f>
        <v>2823.5142861996792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168</v>
      </c>
      <c r="C42" s="76">
        <f>C40*H40</f>
        <v>21427.48472252323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156</v>
      </c>
      <c r="C43" s="62">
        <f>C33</f>
        <v>0.65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169</v>
      </c>
      <c r="C44" s="66">
        <f>C42*C43</f>
        <v>13927.8650696401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171</v>
      </c>
      <c r="C46" s="102">
        <f>C34+C44</f>
        <v>15308.860296614617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172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82</v>
      </c>
      <c r="D13" s="19">
        <v>0</v>
      </c>
      <c r="E13" s="19">
        <v>0</v>
      </c>
      <c r="F13" s="19">
        <v>0</v>
      </c>
      <c r="G13" s="19">
        <v>697.74736842105006</v>
      </c>
      <c r="H13" s="19">
        <v>697.74736842105006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697.74736842105006</v>
      </c>
      <c r="H14" s="19">
        <v>697.74736842105006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2921.25</v>
      </c>
      <c r="E13" s="19">
        <v>255.02</v>
      </c>
      <c r="F13" s="19">
        <v>0</v>
      </c>
      <c r="G13" s="19">
        <v>0</v>
      </c>
      <c r="H13" s="19">
        <v>3176.27</v>
      </c>
      <c r="J13" s="5"/>
    </row>
    <row r="14" spans="1:14" ht="16.95" customHeight="1" x14ac:dyDescent="0.3">
      <c r="A14" s="6"/>
      <c r="B14" s="9"/>
      <c r="C14" s="9" t="s">
        <v>90</v>
      </c>
      <c r="D14" s="19">
        <v>2921.25</v>
      </c>
      <c r="E14" s="19">
        <v>255.02</v>
      </c>
      <c r="F14" s="19">
        <v>0</v>
      </c>
      <c r="G14" s="19">
        <v>0</v>
      </c>
      <c r="H14" s="19">
        <v>3176.27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82</v>
      </c>
      <c r="D13" s="19">
        <v>0</v>
      </c>
      <c r="E13" s="19">
        <v>0</v>
      </c>
      <c r="F13" s="19">
        <v>0</v>
      </c>
      <c r="G13" s="19">
        <v>364.69499999999999</v>
      </c>
      <c r="H13" s="19">
        <v>364.69499999999999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364.69499999999999</v>
      </c>
      <c r="H14" s="19">
        <v>364.69499999999999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109</v>
      </c>
      <c r="D13" s="19">
        <v>5.07</v>
      </c>
      <c r="E13" s="19">
        <v>0</v>
      </c>
      <c r="F13" s="19">
        <v>0</v>
      </c>
      <c r="G13" s="19">
        <v>0</v>
      </c>
      <c r="H13" s="19">
        <v>5.07</v>
      </c>
      <c r="J13" s="5"/>
    </row>
    <row r="14" spans="1:14" ht="16.95" customHeight="1" x14ac:dyDescent="0.3">
      <c r="A14" s="6"/>
      <c r="B14" s="9"/>
      <c r="C14" s="9" t="s">
        <v>90</v>
      </c>
      <c r="D14" s="19">
        <v>5.07</v>
      </c>
      <c r="E14" s="19">
        <v>0</v>
      </c>
      <c r="F14" s="19">
        <v>0</v>
      </c>
      <c r="G14" s="19">
        <v>0</v>
      </c>
      <c r="H14" s="19">
        <v>5.07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92</v>
      </c>
      <c r="D13" s="19">
        <v>0</v>
      </c>
      <c r="E13" s="19">
        <v>0</v>
      </c>
      <c r="F13" s="19">
        <v>0</v>
      </c>
      <c r="G13" s="19">
        <v>1.684347826087</v>
      </c>
      <c r="H13" s="19">
        <v>1.684347826087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1.684347826087</v>
      </c>
      <c r="H14" s="19">
        <v>1.684347826087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10"/>
  <sheetViews>
    <sheetView zoomScale="75" zoomScaleNormal="87" workbookViewId="0">
      <selection activeCell="H3" sqref="H3:H10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87</v>
      </c>
      <c r="B3" s="94"/>
      <c r="C3" s="45"/>
      <c r="D3" s="43">
        <v>12.902323671497999</v>
      </c>
      <c r="E3" s="41"/>
      <c r="F3" s="41"/>
      <c r="G3" s="41"/>
      <c r="H3" s="48"/>
    </row>
    <row r="4" spans="1:8" x14ac:dyDescent="0.3">
      <c r="A4" s="95" t="s">
        <v>119</v>
      </c>
      <c r="B4" s="42" t="s">
        <v>120</v>
      </c>
      <c r="C4" s="45"/>
      <c r="D4" s="43">
        <v>12.902323671497999</v>
      </c>
      <c r="E4" s="41"/>
      <c r="F4" s="41"/>
      <c r="G4" s="41"/>
      <c r="H4" s="48"/>
    </row>
    <row r="5" spans="1:8" x14ac:dyDescent="0.3">
      <c r="A5" s="95"/>
      <c r="B5" s="42" t="s">
        <v>121</v>
      </c>
      <c r="C5" s="37"/>
      <c r="D5" s="43">
        <v>0</v>
      </c>
      <c r="E5" s="41"/>
      <c r="F5" s="41"/>
      <c r="G5" s="41"/>
      <c r="H5" s="47"/>
    </row>
    <row r="6" spans="1:8" x14ac:dyDescent="0.3">
      <c r="A6" s="98"/>
      <c r="B6" s="42" t="s">
        <v>122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126</v>
      </c>
      <c r="D8" s="44">
        <v>12.902323671497999</v>
      </c>
      <c r="E8" s="41">
        <v>8.1999999999999994E-6</v>
      </c>
      <c r="F8" s="41" t="s">
        <v>124</v>
      </c>
      <c r="G8" s="44">
        <v>1573454.1062802</v>
      </c>
      <c r="H8" s="47"/>
    </row>
    <row r="9" spans="1:8" x14ac:dyDescent="0.3">
      <c r="A9" s="99">
        <v>1</v>
      </c>
      <c r="B9" s="42" t="s">
        <v>120</v>
      </c>
      <c r="C9" s="95"/>
      <c r="D9" s="44">
        <v>12.902323671497999</v>
      </c>
      <c r="E9" s="41"/>
      <c r="F9" s="41"/>
      <c r="G9" s="41"/>
      <c r="H9" s="98" t="s">
        <v>125</v>
      </c>
    </row>
    <row r="10" spans="1:8" x14ac:dyDescent="0.3">
      <c r="A10" s="95"/>
      <c r="B10" s="42" t="s">
        <v>121</v>
      </c>
      <c r="C10" s="95"/>
      <c r="D10" s="44">
        <v>0</v>
      </c>
      <c r="E10" s="41"/>
      <c r="F10" s="41"/>
      <c r="G10" s="41"/>
      <c r="H10" s="98"/>
    </row>
    <row r="11" spans="1:8" x14ac:dyDescent="0.3">
      <c r="A11" s="95"/>
      <c r="B11" s="42" t="s">
        <v>122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123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92</v>
      </c>
      <c r="B13" s="94"/>
      <c r="C13" s="37"/>
      <c r="D13" s="43">
        <v>59248.466956522003</v>
      </c>
      <c r="E13" s="41"/>
      <c r="F13" s="41"/>
      <c r="G13" s="41"/>
      <c r="H13" s="47"/>
    </row>
    <row r="14" spans="1:8" x14ac:dyDescent="0.3">
      <c r="A14" s="95" t="s">
        <v>127</v>
      </c>
      <c r="B14" s="42" t="s">
        <v>120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121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123</v>
      </c>
      <c r="C17" s="37"/>
      <c r="D17" s="43">
        <v>59246.782608695998</v>
      </c>
      <c r="E17" s="41"/>
      <c r="F17" s="41"/>
      <c r="G17" s="41"/>
      <c r="H17" s="47"/>
    </row>
    <row r="18" spans="1:8" x14ac:dyDescent="0.3">
      <c r="A18" s="96" t="s">
        <v>92</v>
      </c>
      <c r="B18" s="97"/>
      <c r="C18" s="95" t="s">
        <v>126</v>
      </c>
      <c r="D18" s="44">
        <v>59246.782608695998</v>
      </c>
      <c r="E18" s="41">
        <v>8.1999999999999994E-6</v>
      </c>
      <c r="F18" s="41" t="s">
        <v>124</v>
      </c>
      <c r="G18" s="44">
        <v>7225217391.3044004</v>
      </c>
      <c r="H18" s="47"/>
    </row>
    <row r="19" spans="1:8" x14ac:dyDescent="0.3">
      <c r="A19" s="99">
        <v>1</v>
      </c>
      <c r="B19" s="42" t="s">
        <v>120</v>
      </c>
      <c r="C19" s="95"/>
      <c r="D19" s="44">
        <v>0</v>
      </c>
      <c r="E19" s="41"/>
      <c r="F19" s="41"/>
      <c r="G19" s="41"/>
      <c r="H19" s="98" t="s">
        <v>125</v>
      </c>
    </row>
    <row r="20" spans="1:8" x14ac:dyDescent="0.3">
      <c r="A20" s="95"/>
      <c r="B20" s="42" t="s">
        <v>121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122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123</v>
      </c>
      <c r="C22" s="95"/>
      <c r="D22" s="44">
        <v>59246.782608695998</v>
      </c>
      <c r="E22" s="41"/>
      <c r="F22" s="41"/>
      <c r="G22" s="41"/>
      <c r="H22" s="98"/>
    </row>
    <row r="23" spans="1:8" x14ac:dyDescent="0.3">
      <c r="A23" s="95" t="s">
        <v>128</v>
      </c>
      <c r="B23" s="42" t="s">
        <v>120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121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123</v>
      </c>
      <c r="C26" s="37"/>
      <c r="D26" s="43">
        <v>59248.466956522003</v>
      </c>
      <c r="E26" s="41"/>
      <c r="F26" s="41"/>
      <c r="G26" s="41"/>
      <c r="H26" s="47"/>
    </row>
    <row r="27" spans="1:8" x14ac:dyDescent="0.3">
      <c r="A27" s="96" t="s">
        <v>92</v>
      </c>
      <c r="B27" s="97"/>
      <c r="C27" s="95" t="s">
        <v>130</v>
      </c>
      <c r="D27" s="44">
        <v>1.684347826087</v>
      </c>
      <c r="E27" s="41">
        <v>1.2999999999999999E-4</v>
      </c>
      <c r="F27" s="41" t="s">
        <v>124</v>
      </c>
      <c r="G27" s="44">
        <v>12956.521739129999</v>
      </c>
      <c r="H27" s="47"/>
    </row>
    <row r="28" spans="1:8" x14ac:dyDescent="0.3">
      <c r="A28" s="99">
        <v>1</v>
      </c>
      <c r="B28" s="42" t="s">
        <v>120</v>
      </c>
      <c r="C28" s="95"/>
      <c r="D28" s="44">
        <v>0</v>
      </c>
      <c r="E28" s="41"/>
      <c r="F28" s="41"/>
      <c r="G28" s="41"/>
      <c r="H28" s="98" t="s">
        <v>129</v>
      </c>
    </row>
    <row r="29" spans="1:8" x14ac:dyDescent="0.3">
      <c r="A29" s="95"/>
      <c r="B29" s="42" t="s">
        <v>121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122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123</v>
      </c>
      <c r="C31" s="95"/>
      <c r="D31" s="44">
        <v>1.684347826087</v>
      </c>
      <c r="E31" s="41"/>
      <c r="F31" s="41"/>
      <c r="G31" s="41"/>
      <c r="H31" s="98"/>
    </row>
    <row r="32" spans="1:8" ht="24.6" x14ac:dyDescent="0.3">
      <c r="A32" s="93" t="s">
        <v>95</v>
      </c>
      <c r="B32" s="94"/>
      <c r="C32" s="37"/>
      <c r="D32" s="43">
        <v>3400.0065639643999</v>
      </c>
      <c r="E32" s="41"/>
      <c r="F32" s="41"/>
      <c r="G32" s="41"/>
      <c r="H32" s="47"/>
    </row>
    <row r="33" spans="1:8" x14ac:dyDescent="0.3">
      <c r="A33" s="95" t="s">
        <v>131</v>
      </c>
      <c r="B33" s="42" t="s">
        <v>120</v>
      </c>
      <c r="C33" s="37"/>
      <c r="D33" s="43">
        <v>332.56706822870001</v>
      </c>
      <c r="E33" s="41"/>
      <c r="F33" s="41"/>
      <c r="G33" s="41"/>
      <c r="H33" s="47"/>
    </row>
    <row r="34" spans="1:8" x14ac:dyDescent="0.3">
      <c r="A34" s="95"/>
      <c r="B34" s="42" t="s">
        <v>121</v>
      </c>
      <c r="C34" s="37"/>
      <c r="D34" s="43">
        <v>13.899250080810001</v>
      </c>
      <c r="E34" s="41"/>
      <c r="F34" s="41"/>
      <c r="G34" s="41"/>
      <c r="H34" s="47"/>
    </row>
    <row r="35" spans="1:8" x14ac:dyDescent="0.3">
      <c r="A35" s="95"/>
      <c r="B35" s="42" t="s">
        <v>122</v>
      </c>
      <c r="C35" s="37"/>
      <c r="D35" s="43">
        <v>3053.5402456549</v>
      </c>
      <c r="E35" s="41"/>
      <c r="F35" s="41"/>
      <c r="G35" s="41"/>
      <c r="H35" s="47"/>
    </row>
    <row r="36" spans="1:8" x14ac:dyDescent="0.3">
      <c r="A36" s="95"/>
      <c r="B36" s="42" t="s">
        <v>123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97</v>
      </c>
      <c r="B37" s="97"/>
      <c r="C37" s="95" t="s">
        <v>133</v>
      </c>
      <c r="D37" s="44">
        <v>3400.0065639643999</v>
      </c>
      <c r="E37" s="41">
        <v>1</v>
      </c>
      <c r="F37" s="41" t="s">
        <v>132</v>
      </c>
      <c r="G37" s="44">
        <v>3400.0065639643999</v>
      </c>
      <c r="H37" s="47"/>
    </row>
    <row r="38" spans="1:8" x14ac:dyDescent="0.3">
      <c r="A38" s="99">
        <v>1</v>
      </c>
      <c r="B38" s="42" t="s">
        <v>120</v>
      </c>
      <c r="C38" s="95"/>
      <c r="D38" s="44">
        <v>332.56706822870001</v>
      </c>
      <c r="E38" s="41"/>
      <c r="F38" s="41"/>
      <c r="G38" s="41"/>
      <c r="H38" s="98" t="s">
        <v>27</v>
      </c>
    </row>
    <row r="39" spans="1:8" x14ac:dyDescent="0.3">
      <c r="A39" s="95"/>
      <c r="B39" s="42" t="s">
        <v>121</v>
      </c>
      <c r="C39" s="95"/>
      <c r="D39" s="44">
        <v>13.899250080810001</v>
      </c>
      <c r="E39" s="41"/>
      <c r="F39" s="41"/>
      <c r="G39" s="41"/>
      <c r="H39" s="98"/>
    </row>
    <row r="40" spans="1:8" x14ac:dyDescent="0.3">
      <c r="A40" s="95"/>
      <c r="B40" s="42" t="s">
        <v>122</v>
      </c>
      <c r="C40" s="95"/>
      <c r="D40" s="44">
        <v>3053.5402456549</v>
      </c>
      <c r="E40" s="41"/>
      <c r="F40" s="41"/>
      <c r="G40" s="41"/>
      <c r="H40" s="98"/>
    </row>
    <row r="41" spans="1:8" x14ac:dyDescent="0.3">
      <c r="A41" s="95"/>
      <c r="B41" s="42" t="s">
        <v>123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55</v>
      </c>
      <c r="B42" s="94"/>
      <c r="C42" s="37"/>
      <c r="D42" s="43">
        <v>70.379608220991997</v>
      </c>
      <c r="E42" s="41"/>
      <c r="F42" s="41"/>
      <c r="G42" s="41"/>
      <c r="H42" s="47"/>
    </row>
    <row r="43" spans="1:8" x14ac:dyDescent="0.3">
      <c r="A43" s="95" t="s">
        <v>134</v>
      </c>
      <c r="B43" s="42" t="s">
        <v>120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121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122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123</v>
      </c>
      <c r="C46" s="37"/>
      <c r="D46" s="43">
        <v>70.379608220991997</v>
      </c>
      <c r="E46" s="41"/>
      <c r="F46" s="41"/>
      <c r="G46" s="41"/>
      <c r="H46" s="47"/>
    </row>
    <row r="47" spans="1:8" x14ac:dyDescent="0.3">
      <c r="A47" s="96" t="s">
        <v>100</v>
      </c>
      <c r="B47" s="97"/>
      <c r="C47" s="95" t="s">
        <v>133</v>
      </c>
      <c r="D47" s="44">
        <v>0</v>
      </c>
      <c r="E47" s="41">
        <v>1</v>
      </c>
      <c r="F47" s="41" t="s">
        <v>132</v>
      </c>
      <c r="G47" s="44">
        <v>0</v>
      </c>
      <c r="H47" s="47"/>
    </row>
    <row r="48" spans="1:8" x14ac:dyDescent="0.3">
      <c r="A48" s="99">
        <v>1</v>
      </c>
      <c r="B48" s="42" t="s">
        <v>120</v>
      </c>
      <c r="C48" s="95"/>
      <c r="D48" s="44">
        <v>0</v>
      </c>
      <c r="E48" s="41"/>
      <c r="F48" s="41"/>
      <c r="G48" s="41"/>
      <c r="H48" s="98" t="s">
        <v>27</v>
      </c>
    </row>
    <row r="49" spans="1:8" x14ac:dyDescent="0.3">
      <c r="A49" s="95"/>
      <c r="B49" s="42" t="s">
        <v>121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122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123</v>
      </c>
      <c r="C51" s="95"/>
      <c r="D51" s="44">
        <v>0</v>
      </c>
      <c r="E51" s="41"/>
      <c r="F51" s="41"/>
      <c r="G51" s="41"/>
      <c r="H51" s="98"/>
    </row>
    <row r="52" spans="1:8" x14ac:dyDescent="0.3">
      <c r="A52" s="96" t="s">
        <v>55</v>
      </c>
      <c r="B52" s="97"/>
      <c r="C52" s="95" t="s">
        <v>136</v>
      </c>
      <c r="D52" s="44">
        <v>70.379608220991997</v>
      </c>
      <c r="E52" s="41">
        <v>1.1499999999999999</v>
      </c>
      <c r="F52" s="41" t="s">
        <v>135</v>
      </c>
      <c r="G52" s="44">
        <v>61.199659322602002</v>
      </c>
      <c r="H52" s="47"/>
    </row>
    <row r="53" spans="1:8" x14ac:dyDescent="0.3">
      <c r="A53" s="99">
        <v>2</v>
      </c>
      <c r="B53" s="42" t="s">
        <v>120</v>
      </c>
      <c r="C53" s="95"/>
      <c r="D53" s="44">
        <v>0</v>
      </c>
      <c r="E53" s="41"/>
      <c r="F53" s="41"/>
      <c r="G53" s="41"/>
      <c r="H53" s="98" t="s">
        <v>27</v>
      </c>
    </row>
    <row r="54" spans="1:8" x14ac:dyDescent="0.3">
      <c r="A54" s="95"/>
      <c r="B54" s="42" t="s">
        <v>121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122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123</v>
      </c>
      <c r="C56" s="95"/>
      <c r="D56" s="44">
        <v>70.379608220991997</v>
      </c>
      <c r="E56" s="41"/>
      <c r="F56" s="41"/>
      <c r="G56" s="41"/>
      <c r="H56" s="98"/>
    </row>
    <row r="57" spans="1:8" ht="24.6" x14ac:dyDescent="0.3">
      <c r="A57" s="93" t="s">
        <v>82</v>
      </c>
      <c r="B57" s="94"/>
      <c r="C57" s="37"/>
      <c r="D57" s="43">
        <v>1452.8223684211</v>
      </c>
      <c r="E57" s="41"/>
      <c r="F57" s="41"/>
      <c r="G57" s="41"/>
      <c r="H57" s="47"/>
    </row>
    <row r="58" spans="1:8" x14ac:dyDescent="0.3">
      <c r="A58" s="95" t="s">
        <v>137</v>
      </c>
      <c r="B58" s="42" t="s">
        <v>120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121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122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123</v>
      </c>
      <c r="C61" s="37"/>
      <c r="D61" s="43">
        <v>1452.8223684211</v>
      </c>
      <c r="E61" s="41"/>
      <c r="F61" s="41"/>
      <c r="G61" s="41"/>
      <c r="H61" s="47"/>
    </row>
    <row r="62" spans="1:8" x14ac:dyDescent="0.3">
      <c r="A62" s="96" t="s">
        <v>82</v>
      </c>
      <c r="B62" s="97"/>
      <c r="C62" s="95" t="s">
        <v>133</v>
      </c>
      <c r="D62" s="44">
        <v>390.38</v>
      </c>
      <c r="E62" s="41">
        <v>1</v>
      </c>
      <c r="F62" s="41" t="s">
        <v>132</v>
      </c>
      <c r="G62" s="44">
        <v>390.38</v>
      </c>
      <c r="H62" s="47"/>
    </row>
    <row r="63" spans="1:8" x14ac:dyDescent="0.3">
      <c r="A63" s="99">
        <v>1</v>
      </c>
      <c r="B63" s="42" t="s">
        <v>120</v>
      </c>
      <c r="C63" s="95"/>
      <c r="D63" s="44">
        <v>0</v>
      </c>
      <c r="E63" s="41"/>
      <c r="F63" s="41"/>
      <c r="G63" s="41"/>
      <c r="H63" s="98" t="s">
        <v>27</v>
      </c>
    </row>
    <row r="64" spans="1:8" x14ac:dyDescent="0.3">
      <c r="A64" s="95"/>
      <c r="B64" s="42" t="s">
        <v>121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122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123</v>
      </c>
      <c r="C66" s="95"/>
      <c r="D66" s="44">
        <v>390.38</v>
      </c>
      <c r="E66" s="41"/>
      <c r="F66" s="41"/>
      <c r="G66" s="41"/>
      <c r="H66" s="98"/>
    </row>
    <row r="67" spans="1:8" x14ac:dyDescent="0.3">
      <c r="A67" s="96" t="s">
        <v>82</v>
      </c>
      <c r="B67" s="97"/>
      <c r="C67" s="95" t="s">
        <v>136</v>
      </c>
      <c r="D67" s="44">
        <v>697.74736842105006</v>
      </c>
      <c r="E67" s="41">
        <v>1.1499999999999999</v>
      </c>
      <c r="F67" s="41" t="s">
        <v>135</v>
      </c>
      <c r="G67" s="44">
        <v>606.73684210526005</v>
      </c>
      <c r="H67" s="47"/>
    </row>
    <row r="68" spans="1:8" x14ac:dyDescent="0.3">
      <c r="A68" s="99">
        <v>2</v>
      </c>
      <c r="B68" s="42" t="s">
        <v>120</v>
      </c>
      <c r="C68" s="95"/>
      <c r="D68" s="44">
        <v>0</v>
      </c>
      <c r="E68" s="41"/>
      <c r="F68" s="41"/>
      <c r="G68" s="41"/>
      <c r="H68" s="98" t="s">
        <v>27</v>
      </c>
    </row>
    <row r="69" spans="1:8" x14ac:dyDescent="0.3">
      <c r="A69" s="95"/>
      <c r="B69" s="42" t="s">
        <v>121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122</v>
      </c>
      <c r="C70" s="95"/>
      <c r="D70" s="44">
        <v>0</v>
      </c>
      <c r="E70" s="41"/>
      <c r="F70" s="41"/>
      <c r="G70" s="41"/>
      <c r="H70" s="98"/>
    </row>
    <row r="71" spans="1:8" x14ac:dyDescent="0.3">
      <c r="A71" s="95"/>
      <c r="B71" s="42" t="s">
        <v>123</v>
      </c>
      <c r="C71" s="95"/>
      <c r="D71" s="44">
        <v>697.74736842105006</v>
      </c>
      <c r="E71" s="41"/>
      <c r="F71" s="41"/>
      <c r="G71" s="41"/>
      <c r="H71" s="98"/>
    </row>
    <row r="72" spans="1:8" x14ac:dyDescent="0.3">
      <c r="A72" s="96" t="s">
        <v>82</v>
      </c>
      <c r="B72" s="97"/>
      <c r="C72" s="95" t="s">
        <v>138</v>
      </c>
      <c r="D72" s="44">
        <v>364.69499999999999</v>
      </c>
      <c r="E72" s="41">
        <v>41</v>
      </c>
      <c r="F72" s="41" t="s">
        <v>132</v>
      </c>
      <c r="G72" s="44">
        <v>8.8949999999999996</v>
      </c>
      <c r="H72" s="47"/>
    </row>
    <row r="73" spans="1:8" x14ac:dyDescent="0.3">
      <c r="A73" s="99">
        <v>3</v>
      </c>
      <c r="B73" s="42" t="s">
        <v>120</v>
      </c>
      <c r="C73" s="95"/>
      <c r="D73" s="44">
        <v>0</v>
      </c>
      <c r="E73" s="41"/>
      <c r="F73" s="41"/>
      <c r="G73" s="41"/>
      <c r="H73" s="98" t="s">
        <v>27</v>
      </c>
    </row>
    <row r="74" spans="1:8" x14ac:dyDescent="0.3">
      <c r="A74" s="95"/>
      <c r="B74" s="42" t="s">
        <v>121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122</v>
      </c>
      <c r="C75" s="95"/>
      <c r="D75" s="44">
        <v>0</v>
      </c>
      <c r="E75" s="41"/>
      <c r="F75" s="41"/>
      <c r="G75" s="41"/>
      <c r="H75" s="98"/>
    </row>
    <row r="76" spans="1:8" x14ac:dyDescent="0.3">
      <c r="A76" s="95"/>
      <c r="B76" s="42" t="s">
        <v>123</v>
      </c>
      <c r="C76" s="95"/>
      <c r="D76" s="44">
        <v>364.69499999999999</v>
      </c>
      <c r="E76" s="41"/>
      <c r="F76" s="41"/>
      <c r="G76" s="41"/>
      <c r="H76" s="98"/>
    </row>
    <row r="77" spans="1:8" ht="24.6" x14ac:dyDescent="0.3">
      <c r="A77" s="93" t="s">
        <v>27</v>
      </c>
      <c r="B77" s="94"/>
      <c r="C77" s="37"/>
      <c r="D77" s="43">
        <v>6076.8821368115996</v>
      </c>
      <c r="E77" s="41"/>
      <c r="F77" s="41"/>
      <c r="G77" s="41"/>
      <c r="H77" s="47"/>
    </row>
    <row r="78" spans="1:8" x14ac:dyDescent="0.3">
      <c r="A78" s="95" t="s">
        <v>131</v>
      </c>
      <c r="B78" s="42" t="s">
        <v>120</v>
      </c>
      <c r="C78" s="37"/>
      <c r="D78" s="43">
        <v>5977.5592056948999</v>
      </c>
      <c r="E78" s="41"/>
      <c r="F78" s="41"/>
      <c r="G78" s="41"/>
      <c r="H78" s="47"/>
    </row>
    <row r="79" spans="1:8" x14ac:dyDescent="0.3">
      <c r="A79" s="95"/>
      <c r="B79" s="42" t="s">
        <v>121</v>
      </c>
      <c r="C79" s="37"/>
      <c r="D79" s="43">
        <v>99.322931116722998</v>
      </c>
      <c r="E79" s="41"/>
      <c r="F79" s="41"/>
      <c r="G79" s="41"/>
      <c r="H79" s="47"/>
    </row>
    <row r="80" spans="1:8" x14ac:dyDescent="0.3">
      <c r="A80" s="95"/>
      <c r="B80" s="42" t="s">
        <v>122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5"/>
      <c r="B81" s="42" t="s">
        <v>123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 t="s">
        <v>104</v>
      </c>
      <c r="B82" s="97"/>
      <c r="C82" s="95" t="s">
        <v>136</v>
      </c>
      <c r="D82" s="44">
        <v>6076.8821368115996</v>
      </c>
      <c r="E82" s="41">
        <v>1.1499999999999999</v>
      </c>
      <c r="F82" s="41" t="s">
        <v>135</v>
      </c>
      <c r="G82" s="44">
        <v>5284.2453363578998</v>
      </c>
      <c r="H82" s="47"/>
    </row>
    <row r="83" spans="1:8" x14ac:dyDescent="0.3">
      <c r="A83" s="99">
        <v>1</v>
      </c>
      <c r="B83" s="42" t="s">
        <v>120</v>
      </c>
      <c r="C83" s="95"/>
      <c r="D83" s="44">
        <v>5977.5592056948999</v>
      </c>
      <c r="E83" s="41"/>
      <c r="F83" s="41"/>
      <c r="G83" s="41"/>
      <c r="H83" s="98" t="s">
        <v>27</v>
      </c>
    </row>
    <row r="84" spans="1:8" x14ac:dyDescent="0.3">
      <c r="A84" s="95"/>
      <c r="B84" s="42" t="s">
        <v>121</v>
      </c>
      <c r="C84" s="95"/>
      <c r="D84" s="44">
        <v>99.322931116722998</v>
      </c>
      <c r="E84" s="41"/>
      <c r="F84" s="41"/>
      <c r="G84" s="41"/>
      <c r="H84" s="98"/>
    </row>
    <row r="85" spans="1:8" x14ac:dyDescent="0.3">
      <c r="A85" s="95"/>
      <c r="B85" s="42" t="s">
        <v>122</v>
      </c>
      <c r="C85" s="95"/>
      <c r="D85" s="44">
        <v>0</v>
      </c>
      <c r="E85" s="41"/>
      <c r="F85" s="41"/>
      <c r="G85" s="41"/>
      <c r="H85" s="98"/>
    </row>
    <row r="86" spans="1:8" x14ac:dyDescent="0.3">
      <c r="A86" s="95"/>
      <c r="B86" s="42" t="s">
        <v>123</v>
      </c>
      <c r="C86" s="95"/>
      <c r="D86" s="44">
        <v>0</v>
      </c>
      <c r="E86" s="41"/>
      <c r="F86" s="41"/>
      <c r="G86" s="41"/>
      <c r="H86" s="98"/>
    </row>
    <row r="87" spans="1:8" ht="24.6" x14ac:dyDescent="0.3">
      <c r="A87" s="93"/>
      <c r="B87" s="94"/>
      <c r="C87" s="37"/>
      <c r="D87" s="43">
        <v>3176.27</v>
      </c>
      <c r="E87" s="41"/>
      <c r="F87" s="41"/>
      <c r="G87" s="41"/>
      <c r="H87" s="47"/>
    </row>
    <row r="88" spans="1:8" x14ac:dyDescent="0.3">
      <c r="A88" s="95" t="s">
        <v>131</v>
      </c>
      <c r="B88" s="42" t="s">
        <v>120</v>
      </c>
      <c r="C88" s="37"/>
      <c r="D88" s="43">
        <v>2921.25</v>
      </c>
      <c r="E88" s="41"/>
      <c r="F88" s="41"/>
      <c r="G88" s="41"/>
      <c r="H88" s="47"/>
    </row>
    <row r="89" spans="1:8" x14ac:dyDescent="0.3">
      <c r="A89" s="95"/>
      <c r="B89" s="42" t="s">
        <v>121</v>
      </c>
      <c r="C89" s="37"/>
      <c r="D89" s="43">
        <v>255.02</v>
      </c>
      <c r="E89" s="41"/>
      <c r="F89" s="41"/>
      <c r="G89" s="41"/>
      <c r="H89" s="47"/>
    </row>
    <row r="90" spans="1:8" x14ac:dyDescent="0.3">
      <c r="A90" s="95"/>
      <c r="B90" s="42" t="s">
        <v>122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5"/>
      <c r="B91" s="42" t="s">
        <v>123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6" t="s">
        <v>104</v>
      </c>
      <c r="B92" s="97"/>
      <c r="C92" s="95" t="s">
        <v>138</v>
      </c>
      <c r="D92" s="44">
        <v>3176.27</v>
      </c>
      <c r="E92" s="41">
        <v>41</v>
      </c>
      <c r="F92" s="41" t="s">
        <v>132</v>
      </c>
      <c r="G92" s="44">
        <v>77.47</v>
      </c>
      <c r="H92" s="47"/>
    </row>
    <row r="93" spans="1:8" x14ac:dyDescent="0.3">
      <c r="A93" s="99">
        <v>1</v>
      </c>
      <c r="B93" s="42" t="s">
        <v>120</v>
      </c>
      <c r="C93" s="95"/>
      <c r="D93" s="44">
        <v>2921.25</v>
      </c>
      <c r="E93" s="41"/>
      <c r="F93" s="41"/>
      <c r="G93" s="41"/>
      <c r="H93" s="98" t="s">
        <v>27</v>
      </c>
    </row>
    <row r="94" spans="1:8" x14ac:dyDescent="0.3">
      <c r="A94" s="95"/>
      <c r="B94" s="42" t="s">
        <v>121</v>
      </c>
      <c r="C94" s="95"/>
      <c r="D94" s="44">
        <v>255.02</v>
      </c>
      <c r="E94" s="41"/>
      <c r="F94" s="41"/>
      <c r="G94" s="41"/>
      <c r="H94" s="98"/>
    </row>
    <row r="95" spans="1:8" x14ac:dyDescent="0.3">
      <c r="A95" s="95"/>
      <c r="B95" s="42" t="s">
        <v>122</v>
      </c>
      <c r="C95" s="95"/>
      <c r="D95" s="44">
        <v>0</v>
      </c>
      <c r="E95" s="41"/>
      <c r="F95" s="41"/>
      <c r="G95" s="41"/>
      <c r="H95" s="98"/>
    </row>
    <row r="96" spans="1:8" x14ac:dyDescent="0.3">
      <c r="A96" s="95"/>
      <c r="B96" s="42" t="s">
        <v>123</v>
      </c>
      <c r="C96" s="95"/>
      <c r="D96" s="44">
        <v>0</v>
      </c>
      <c r="E96" s="41"/>
      <c r="F96" s="41"/>
      <c r="G96" s="41"/>
      <c r="H96" s="98"/>
    </row>
    <row r="97" spans="1:8" ht="24.6" x14ac:dyDescent="0.3">
      <c r="A97" s="93" t="s">
        <v>107</v>
      </c>
      <c r="B97" s="94"/>
      <c r="C97" s="37"/>
      <c r="D97" s="43">
        <v>5.07</v>
      </c>
      <c r="E97" s="41"/>
      <c r="F97" s="41"/>
      <c r="G97" s="41"/>
      <c r="H97" s="47"/>
    </row>
    <row r="98" spans="1:8" x14ac:dyDescent="0.3">
      <c r="A98" s="95" t="s">
        <v>139</v>
      </c>
      <c r="B98" s="42" t="s">
        <v>120</v>
      </c>
      <c r="C98" s="37"/>
      <c r="D98" s="43">
        <v>5.07</v>
      </c>
      <c r="E98" s="41"/>
      <c r="F98" s="41"/>
      <c r="G98" s="41"/>
      <c r="H98" s="47"/>
    </row>
    <row r="99" spans="1:8" x14ac:dyDescent="0.3">
      <c r="A99" s="95"/>
      <c r="B99" s="42" t="s">
        <v>121</v>
      </c>
      <c r="C99" s="37"/>
      <c r="D99" s="43">
        <v>0</v>
      </c>
      <c r="E99" s="41"/>
      <c r="F99" s="41"/>
      <c r="G99" s="41"/>
      <c r="H99" s="47"/>
    </row>
    <row r="100" spans="1:8" x14ac:dyDescent="0.3">
      <c r="A100" s="95"/>
      <c r="B100" s="42" t="s">
        <v>122</v>
      </c>
      <c r="C100" s="37"/>
      <c r="D100" s="43">
        <v>0</v>
      </c>
      <c r="E100" s="41"/>
      <c r="F100" s="41"/>
      <c r="G100" s="41"/>
      <c r="H100" s="47"/>
    </row>
    <row r="101" spans="1:8" x14ac:dyDescent="0.3">
      <c r="A101" s="95"/>
      <c r="B101" s="42" t="s">
        <v>123</v>
      </c>
      <c r="C101" s="37"/>
      <c r="D101" s="43">
        <v>0</v>
      </c>
      <c r="E101" s="41"/>
      <c r="F101" s="41"/>
      <c r="G101" s="41"/>
      <c r="H101" s="47"/>
    </row>
    <row r="102" spans="1:8" x14ac:dyDescent="0.3">
      <c r="A102" s="96" t="s">
        <v>109</v>
      </c>
      <c r="B102" s="97"/>
      <c r="C102" s="95" t="s">
        <v>130</v>
      </c>
      <c r="D102" s="44">
        <v>5.07</v>
      </c>
      <c r="E102" s="41">
        <v>1.2999999999999999E-4</v>
      </c>
      <c r="F102" s="41" t="s">
        <v>124</v>
      </c>
      <c r="G102" s="44">
        <v>39000</v>
      </c>
      <c r="H102" s="47"/>
    </row>
    <row r="103" spans="1:8" x14ac:dyDescent="0.3">
      <c r="A103" s="99">
        <v>1</v>
      </c>
      <c r="B103" s="42" t="s">
        <v>120</v>
      </c>
      <c r="C103" s="95"/>
      <c r="D103" s="44">
        <v>5.07</v>
      </c>
      <c r="E103" s="41"/>
      <c r="F103" s="41"/>
      <c r="G103" s="41"/>
      <c r="H103" s="98" t="s">
        <v>129</v>
      </c>
    </row>
    <row r="104" spans="1:8" x14ac:dyDescent="0.3">
      <c r="A104" s="95"/>
      <c r="B104" s="42" t="s">
        <v>121</v>
      </c>
      <c r="C104" s="95"/>
      <c r="D104" s="44">
        <v>0</v>
      </c>
      <c r="E104" s="41"/>
      <c r="F104" s="41"/>
      <c r="G104" s="41"/>
      <c r="H104" s="98"/>
    </row>
    <row r="105" spans="1:8" x14ac:dyDescent="0.3">
      <c r="A105" s="95"/>
      <c r="B105" s="42" t="s">
        <v>122</v>
      </c>
      <c r="C105" s="95"/>
      <c r="D105" s="44">
        <v>0</v>
      </c>
      <c r="E105" s="41"/>
      <c r="F105" s="41"/>
      <c r="G105" s="41"/>
      <c r="H105" s="98"/>
    </row>
    <row r="106" spans="1:8" x14ac:dyDescent="0.3">
      <c r="A106" s="95"/>
      <c r="B106" s="42" t="s">
        <v>123</v>
      </c>
      <c r="C106" s="95"/>
      <c r="D106" s="44">
        <v>0</v>
      </c>
      <c r="E106" s="41"/>
      <c r="F106" s="41"/>
      <c r="G106" s="41"/>
      <c r="H106" s="98"/>
    </row>
    <row r="107" spans="1:8" x14ac:dyDescent="0.3">
      <c r="A107" s="46"/>
      <c r="C107" s="46"/>
      <c r="D107" s="40"/>
      <c r="E107" s="40"/>
      <c r="F107" s="40"/>
      <c r="G107" s="40"/>
      <c r="H107" s="49"/>
    </row>
    <row r="109" spans="1:8" x14ac:dyDescent="0.3">
      <c r="A109" s="92" t="s">
        <v>140</v>
      </c>
      <c r="B109" s="92"/>
      <c r="C109" s="92"/>
      <c r="D109" s="92"/>
      <c r="E109" s="92"/>
      <c r="F109" s="92"/>
      <c r="G109" s="92"/>
      <c r="H109" s="92"/>
    </row>
    <row r="110" spans="1:8" x14ac:dyDescent="0.3">
      <c r="A110" s="92" t="s">
        <v>141</v>
      </c>
      <c r="B110" s="92"/>
      <c r="C110" s="92"/>
      <c r="D110" s="92"/>
      <c r="E110" s="92"/>
      <c r="F110" s="92"/>
      <c r="G110" s="92"/>
      <c r="H110" s="92"/>
    </row>
  </sheetData>
  <mergeCells count="6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67:B67"/>
    <mergeCell ref="H68:H71"/>
    <mergeCell ref="C67:C71"/>
    <mergeCell ref="A68:A71"/>
    <mergeCell ref="A72:B72"/>
    <mergeCell ref="H73:H76"/>
    <mergeCell ref="C72:C76"/>
    <mergeCell ref="A73:A76"/>
    <mergeCell ref="A77:B77"/>
    <mergeCell ref="A78:A81"/>
    <mergeCell ref="A82:B82"/>
    <mergeCell ref="H83:H86"/>
    <mergeCell ref="C82:C86"/>
    <mergeCell ref="A83:A86"/>
    <mergeCell ref="A87:B87"/>
    <mergeCell ref="A88:A91"/>
    <mergeCell ref="A92:B92"/>
    <mergeCell ref="H93:H96"/>
    <mergeCell ref="C92:C96"/>
    <mergeCell ref="A93:A96"/>
    <mergeCell ref="A109:H109"/>
    <mergeCell ref="A110:H110"/>
    <mergeCell ref="A97:B97"/>
    <mergeCell ref="A98:A101"/>
    <mergeCell ref="A102:B102"/>
    <mergeCell ref="H103:H106"/>
    <mergeCell ref="C102:C106"/>
    <mergeCell ref="A103:A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142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143</v>
      </c>
      <c r="B3" s="6" t="s">
        <v>144</v>
      </c>
      <c r="C3" s="6" t="s">
        <v>145</v>
      </c>
      <c r="D3" s="6" t="s">
        <v>146</v>
      </c>
      <c r="E3" s="6" t="s">
        <v>147</v>
      </c>
      <c r="F3" s="6" t="s">
        <v>148</v>
      </c>
      <c r="G3" s="6" t="s">
        <v>149</v>
      </c>
      <c r="H3" s="6" t="s">
        <v>150</v>
      </c>
    </row>
    <row r="4" spans="1:8" ht="39" customHeight="1" x14ac:dyDescent="0.3">
      <c r="A4" s="25" t="s">
        <v>151</v>
      </c>
      <c r="B4" s="26" t="s">
        <v>132</v>
      </c>
      <c r="C4" s="27">
        <v>1</v>
      </c>
      <c r="D4" s="27">
        <v>3053.5353739730999</v>
      </c>
      <c r="E4" s="26" t="s">
        <v>152</v>
      </c>
      <c r="F4" s="25" t="s">
        <v>151</v>
      </c>
      <c r="G4" s="27">
        <v>3053.5353739730999</v>
      </c>
      <c r="H4" s="25" t="s">
        <v>173</v>
      </c>
    </row>
    <row r="5" spans="1:8" ht="39" customHeight="1" x14ac:dyDescent="0.3">
      <c r="A5" s="25" t="s">
        <v>153</v>
      </c>
      <c r="B5" s="26" t="s">
        <v>135</v>
      </c>
      <c r="C5" s="27">
        <v>1.2904210526316</v>
      </c>
      <c r="D5" s="27">
        <v>900.30388838926001</v>
      </c>
      <c r="E5" s="26">
        <v>0.4</v>
      </c>
      <c r="F5" s="25" t="s">
        <v>153</v>
      </c>
      <c r="G5" s="27">
        <v>1161.7710913435999</v>
      </c>
      <c r="H5" s="28" t="s">
        <v>174</v>
      </c>
    </row>
    <row r="6" spans="1:8" ht="39" customHeight="1" x14ac:dyDescent="0.3">
      <c r="A6" s="25" t="s">
        <v>154</v>
      </c>
      <c r="B6" s="26" t="s">
        <v>132</v>
      </c>
      <c r="C6" s="27">
        <v>34</v>
      </c>
      <c r="D6" s="27">
        <v>81.798315329532997</v>
      </c>
      <c r="E6" s="26">
        <v>0.4</v>
      </c>
      <c r="F6" s="25" t="s">
        <v>154</v>
      </c>
      <c r="G6" s="27">
        <v>2476.4563190475001</v>
      </c>
      <c r="H6" s="28" t="s">
        <v>175</v>
      </c>
    </row>
    <row r="7" spans="1:8" ht="39" hidden="1" customHeight="1" x14ac:dyDescent="0.3">
      <c r="A7" s="25" t="s">
        <v>154</v>
      </c>
      <c r="B7" s="26" t="s">
        <v>132</v>
      </c>
      <c r="C7" s="27">
        <v>4.8421052631579</v>
      </c>
      <c r="D7" s="27">
        <v>19.871333705078001</v>
      </c>
      <c r="E7" s="26">
        <v>0.4</v>
      </c>
      <c r="F7" s="26"/>
      <c r="G7" s="27">
        <v>96.219089519324996</v>
      </c>
      <c r="H7" s="28"/>
    </row>
    <row r="8" spans="1:8" ht="39" hidden="1" customHeight="1" x14ac:dyDescent="0.3">
      <c r="A8" s="25" t="s">
        <v>155</v>
      </c>
      <c r="B8" s="26" t="s">
        <v>132</v>
      </c>
      <c r="C8" s="27">
        <v>184.5</v>
      </c>
      <c r="D8" s="27">
        <v>4.8225376529421</v>
      </c>
      <c r="E8" s="26"/>
      <c r="F8" s="26"/>
      <c r="G8" s="27">
        <v>889.75819696782003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A67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14.0781773602</v>
      </c>
      <c r="E25" s="20">
        <v>0</v>
      </c>
      <c r="F25" s="20">
        <v>0</v>
      </c>
      <c r="G25" s="20">
        <v>0</v>
      </c>
      <c r="H25" s="20">
        <v>14.0781773602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9231.3762739236008</v>
      </c>
      <c r="E26" s="20">
        <v>368.24218119752999</v>
      </c>
      <c r="F26" s="20">
        <v>3053.5402456549</v>
      </c>
      <c r="G26" s="20">
        <v>0</v>
      </c>
      <c r="H26" s="20">
        <v>12653.158700776001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5.07</v>
      </c>
      <c r="E27" s="20">
        <v>0</v>
      </c>
      <c r="F27" s="20">
        <v>0</v>
      </c>
      <c r="G27" s="20">
        <v>0</v>
      </c>
      <c r="H27" s="20">
        <v>5.07</v>
      </c>
    </row>
    <row r="28" spans="1:8" ht="16.95" customHeight="1" x14ac:dyDescent="0.3">
      <c r="A28" s="6"/>
      <c r="B28" s="9"/>
      <c r="C28" s="9" t="s">
        <v>30</v>
      </c>
      <c r="D28" s="20">
        <v>9250.5244512837999</v>
      </c>
      <c r="E28" s="20">
        <v>368.24218119752999</v>
      </c>
      <c r="F28" s="20">
        <v>3053.5402456549</v>
      </c>
      <c r="G28" s="20">
        <v>0</v>
      </c>
      <c r="H28" s="20">
        <v>12672.306878136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9250.5244512837999</v>
      </c>
      <c r="E44" s="20">
        <v>368.24218119752999</v>
      </c>
      <c r="F44" s="20">
        <v>3053.5402456549</v>
      </c>
      <c r="G44" s="20">
        <v>0</v>
      </c>
      <c r="H44" s="20">
        <v>12672.306878136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0.28156354720400001</v>
      </c>
      <c r="E46" s="20">
        <v>0</v>
      </c>
      <c r="F46" s="20">
        <v>0</v>
      </c>
      <c r="G46" s="20">
        <v>0</v>
      </c>
      <c r="H46" s="20">
        <v>0.28156354720400001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230.78440684808999</v>
      </c>
      <c r="E47" s="20">
        <v>9.2060545299382994</v>
      </c>
      <c r="F47" s="20">
        <v>0</v>
      </c>
      <c r="G47" s="20">
        <v>0</v>
      </c>
      <c r="H47" s="20">
        <v>239.99046137803001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0.1014</v>
      </c>
      <c r="E48" s="20">
        <v>0</v>
      </c>
      <c r="F48" s="20">
        <v>0</v>
      </c>
      <c r="G48" s="20">
        <v>0</v>
      </c>
      <c r="H48" s="20">
        <v>0.1014</v>
      </c>
    </row>
    <row r="49" spans="1:8" ht="16.95" customHeight="1" x14ac:dyDescent="0.3">
      <c r="A49" s="6"/>
      <c r="B49" s="9"/>
      <c r="C49" s="9" t="s">
        <v>47</v>
      </c>
      <c r="D49" s="20">
        <v>231.16737039528999</v>
      </c>
      <c r="E49" s="20">
        <v>9.2060545299382994</v>
      </c>
      <c r="F49" s="20">
        <v>0</v>
      </c>
      <c r="G49" s="20">
        <v>0</v>
      </c>
      <c r="H49" s="20">
        <v>240.37342492523001</v>
      </c>
    </row>
    <row r="50" spans="1:8" ht="16.95" customHeight="1" x14ac:dyDescent="0.3">
      <c r="A50" s="6"/>
      <c r="B50" s="9"/>
      <c r="C50" s="9" t="s">
        <v>48</v>
      </c>
      <c r="D50" s="20">
        <v>9481.6918216791</v>
      </c>
      <c r="E50" s="20">
        <v>377.44823572746998</v>
      </c>
      <c r="F50" s="20">
        <v>3053.5402456549</v>
      </c>
      <c r="G50" s="20">
        <v>0</v>
      </c>
      <c r="H50" s="20">
        <v>12912.680303061001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247.27400014583</v>
      </c>
      <c r="E52" s="20">
        <v>9.8513989524869991</v>
      </c>
      <c r="F52" s="20">
        <v>0</v>
      </c>
      <c r="G52" s="20">
        <v>0</v>
      </c>
      <c r="H52" s="20">
        <v>257.12539909831997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0.31160637769067001</v>
      </c>
      <c r="H53" s="20">
        <v>0.31160637769067001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146.38960822099</v>
      </c>
      <c r="H54" s="20">
        <v>146.38960822099</v>
      </c>
    </row>
    <row r="55" spans="1:8" x14ac:dyDescent="0.3">
      <c r="A55" s="6">
        <v>10</v>
      </c>
      <c r="B55" s="6" t="s">
        <v>56</v>
      </c>
      <c r="C55" s="7" t="s">
        <v>53</v>
      </c>
      <c r="D55" s="20">
        <v>0</v>
      </c>
      <c r="E55" s="20">
        <v>0</v>
      </c>
      <c r="F55" s="20">
        <v>0</v>
      </c>
      <c r="G55" s="20">
        <v>231.75350593901999</v>
      </c>
      <c r="H55" s="20">
        <v>231.75350593901999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46.169643761289002</v>
      </c>
      <c r="H56" s="20">
        <v>46.169643761289002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69.241532968612006</v>
      </c>
      <c r="H57" s="20">
        <v>69.241532968612006</v>
      </c>
    </row>
    <row r="58" spans="1:8" ht="31.2" x14ac:dyDescent="0.3">
      <c r="A58" s="6">
        <v>13</v>
      </c>
      <c r="B58" s="6" t="s">
        <v>50</v>
      </c>
      <c r="C58" s="7" t="s">
        <v>59</v>
      </c>
      <c r="D58" s="20">
        <v>0.13497354</v>
      </c>
      <c r="E58" s="20">
        <v>0</v>
      </c>
      <c r="F58" s="20">
        <v>0</v>
      </c>
      <c r="G58" s="20">
        <v>0</v>
      </c>
      <c r="H58" s="20">
        <v>0.13497354</v>
      </c>
    </row>
    <row r="59" spans="1:8" ht="16.95" customHeight="1" x14ac:dyDescent="0.3">
      <c r="A59" s="6"/>
      <c r="B59" s="9"/>
      <c r="C59" s="9" t="s">
        <v>60</v>
      </c>
      <c r="D59" s="20">
        <v>247.40897368583001</v>
      </c>
      <c r="E59" s="20">
        <v>9.8513989524869991</v>
      </c>
      <c r="F59" s="20">
        <v>0</v>
      </c>
      <c r="G59" s="20">
        <v>493.86589726761002</v>
      </c>
      <c r="H59" s="20">
        <v>751.12626990592003</v>
      </c>
    </row>
    <row r="60" spans="1:8" ht="16.95" customHeight="1" x14ac:dyDescent="0.3">
      <c r="A60" s="6"/>
      <c r="B60" s="9"/>
      <c r="C60" s="9" t="s">
        <v>61</v>
      </c>
      <c r="D60" s="20">
        <v>9729.1007953649005</v>
      </c>
      <c r="E60" s="20">
        <v>387.29963467995998</v>
      </c>
      <c r="F60" s="20">
        <v>3053.5402456549</v>
      </c>
      <c r="G60" s="20">
        <v>493.86589726761002</v>
      </c>
      <c r="H60" s="20">
        <v>13663.806572967</v>
      </c>
    </row>
    <row r="61" spans="1:8" ht="16.95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64</v>
      </c>
      <c r="D64" s="20">
        <v>9729.1007953649005</v>
      </c>
      <c r="E64" s="20">
        <v>387.29963467995998</v>
      </c>
      <c r="F64" s="20">
        <v>3053.5402456549</v>
      </c>
      <c r="G64" s="20">
        <v>493.86589726761002</v>
      </c>
      <c r="H64" s="20">
        <v>13663.806572967</v>
      </c>
    </row>
    <row r="65" spans="1:8" ht="153" customHeight="1" x14ac:dyDescent="0.3">
      <c r="A65" s="6"/>
      <c r="B65" s="9"/>
      <c r="C65" s="9" t="s">
        <v>65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66</v>
      </c>
      <c r="C66" s="7" t="s">
        <v>67</v>
      </c>
      <c r="D66" s="20">
        <v>0</v>
      </c>
      <c r="E66" s="20">
        <v>0</v>
      </c>
      <c r="F66" s="20">
        <v>0</v>
      </c>
      <c r="G66" s="20">
        <v>7.1829155638325997</v>
      </c>
      <c r="H66" s="20">
        <v>7.1829155638325997</v>
      </c>
    </row>
    <row r="67" spans="1:8" x14ac:dyDescent="0.3">
      <c r="A67" s="6">
        <v>15</v>
      </c>
      <c r="B67" s="6" t="s">
        <v>80</v>
      </c>
      <c r="C67" s="7" t="s">
        <v>82</v>
      </c>
      <c r="D67" s="20">
        <v>0</v>
      </c>
      <c r="E67" s="20">
        <v>0</v>
      </c>
      <c r="F67" s="20">
        <v>0</v>
      </c>
      <c r="G67" s="20">
        <v>1452.8223684211</v>
      </c>
      <c r="H67" s="20">
        <v>1452.8223684211</v>
      </c>
    </row>
    <row r="68" spans="1:8" x14ac:dyDescent="0.3">
      <c r="A68" s="6">
        <v>16</v>
      </c>
      <c r="B68" s="6" t="s">
        <v>81</v>
      </c>
      <c r="C68" s="7" t="s">
        <v>82</v>
      </c>
      <c r="D68" s="20">
        <v>0</v>
      </c>
      <c r="E68" s="20">
        <v>0</v>
      </c>
      <c r="F68" s="20">
        <v>0</v>
      </c>
      <c r="G68" s="20">
        <v>1.6839385713326001</v>
      </c>
      <c r="H68" s="20">
        <v>1.6839385713326001</v>
      </c>
    </row>
    <row r="69" spans="1:8" ht="16.95" customHeight="1" x14ac:dyDescent="0.3">
      <c r="A69" s="6"/>
      <c r="B69" s="9"/>
      <c r="C69" s="9" t="s">
        <v>79</v>
      </c>
      <c r="D69" s="20">
        <v>0</v>
      </c>
      <c r="E69" s="20">
        <v>0</v>
      </c>
      <c r="F69" s="20">
        <v>0</v>
      </c>
      <c r="G69" s="20">
        <v>1461.6892225562001</v>
      </c>
      <c r="H69" s="20">
        <v>1461.6892225562001</v>
      </c>
    </row>
    <row r="70" spans="1:8" ht="16.95" customHeight="1" x14ac:dyDescent="0.3">
      <c r="A70" s="6"/>
      <c r="B70" s="9"/>
      <c r="C70" s="9" t="s">
        <v>78</v>
      </c>
      <c r="D70" s="20">
        <v>9729.1007953649005</v>
      </c>
      <c r="E70" s="20">
        <v>387.29963467995998</v>
      </c>
      <c r="F70" s="20">
        <v>3053.5402456549</v>
      </c>
      <c r="G70" s="20">
        <v>1955.5551198237999</v>
      </c>
      <c r="H70" s="20">
        <v>15125.495795524001</v>
      </c>
    </row>
    <row r="71" spans="1:8" ht="16.95" customHeight="1" x14ac:dyDescent="0.3">
      <c r="A71" s="6"/>
      <c r="B71" s="9"/>
      <c r="C71" s="9" t="s">
        <v>77</v>
      </c>
      <c r="D71" s="20"/>
      <c r="E71" s="20"/>
      <c r="F71" s="20"/>
      <c r="G71" s="20"/>
      <c r="H71" s="20"/>
    </row>
    <row r="72" spans="1:8" ht="34.200000000000003" customHeight="1" x14ac:dyDescent="0.3">
      <c r="A72" s="6">
        <v>17</v>
      </c>
      <c r="B72" s="6" t="s">
        <v>76</v>
      </c>
      <c r="C72" s="7" t="s">
        <v>75</v>
      </c>
      <c r="D72" s="20">
        <f>D70 * 3%</f>
        <v>291.873023860947</v>
      </c>
      <c r="E72" s="20">
        <f>E70 * 3%</f>
        <v>11.618989040398798</v>
      </c>
      <c r="F72" s="20">
        <f>F70 * 3%</f>
        <v>91.606207369646995</v>
      </c>
      <c r="G72" s="20">
        <f>G70 * 3%</f>
        <v>58.666653594713999</v>
      </c>
      <c r="H72" s="20">
        <f>SUM(D72:G72)</f>
        <v>453.76487386570676</v>
      </c>
    </row>
    <row r="73" spans="1:8" ht="16.95" customHeight="1" x14ac:dyDescent="0.3">
      <c r="A73" s="6"/>
      <c r="B73" s="9"/>
      <c r="C73" s="9" t="s">
        <v>74</v>
      </c>
      <c r="D73" s="20">
        <f>D72</f>
        <v>291.873023860947</v>
      </c>
      <c r="E73" s="20">
        <f>E72</f>
        <v>11.618989040398798</v>
      </c>
      <c r="F73" s="20">
        <f>F72</f>
        <v>91.606207369646995</v>
      </c>
      <c r="G73" s="20">
        <f>G72</f>
        <v>58.666653594713999</v>
      </c>
      <c r="H73" s="20">
        <f>SUM(D73:G73)</f>
        <v>453.76487386570676</v>
      </c>
    </row>
    <row r="74" spans="1:8" ht="16.95" customHeight="1" x14ac:dyDescent="0.3">
      <c r="A74" s="6"/>
      <c r="B74" s="9"/>
      <c r="C74" s="9" t="s">
        <v>73</v>
      </c>
      <c r="D74" s="20">
        <f>D73 + D70</f>
        <v>10020.973819225848</v>
      </c>
      <c r="E74" s="20">
        <f>E73 + E70</f>
        <v>398.91862372035877</v>
      </c>
      <c r="F74" s="20">
        <f>F73 + F70</f>
        <v>3145.1464530245471</v>
      </c>
      <c r="G74" s="20">
        <f>G73 + G70</f>
        <v>2014.221773418514</v>
      </c>
      <c r="H74" s="20">
        <f>SUM(D74:G74)</f>
        <v>15579.260669389269</v>
      </c>
    </row>
    <row r="75" spans="1:8" ht="16.95" customHeight="1" x14ac:dyDescent="0.3">
      <c r="A75" s="6"/>
      <c r="B75" s="9"/>
      <c r="C75" s="9" t="s">
        <v>72</v>
      </c>
      <c r="D75" s="20"/>
      <c r="E75" s="20"/>
      <c r="F75" s="20"/>
      <c r="G75" s="20"/>
      <c r="H75" s="20"/>
    </row>
    <row r="76" spans="1:8" ht="16.95" customHeight="1" x14ac:dyDescent="0.3">
      <c r="A76" s="6">
        <v>18</v>
      </c>
      <c r="B76" s="6" t="s">
        <v>71</v>
      </c>
      <c r="C76" s="7" t="s">
        <v>70</v>
      </c>
      <c r="D76" s="20">
        <f>D74 * 20%</f>
        <v>2004.1947638451697</v>
      </c>
      <c r="E76" s="20">
        <f>E74 * 20%</f>
        <v>79.783724744071762</v>
      </c>
      <c r="F76" s="20">
        <f>F74 * 20%</f>
        <v>629.02929060490942</v>
      </c>
      <c r="G76" s="20">
        <f>G74 * 20%</f>
        <v>402.84435468370282</v>
      </c>
      <c r="H76" s="20">
        <f>SUM(D76:G76)</f>
        <v>3115.8521338778537</v>
      </c>
    </row>
    <row r="77" spans="1:8" ht="16.95" customHeight="1" x14ac:dyDescent="0.3">
      <c r="A77" s="6"/>
      <c r="B77" s="9"/>
      <c r="C77" s="9" t="s">
        <v>69</v>
      </c>
      <c r="D77" s="20">
        <f>D76</f>
        <v>2004.1947638451697</v>
      </c>
      <c r="E77" s="20">
        <f>E76</f>
        <v>79.783724744071762</v>
      </c>
      <c r="F77" s="20">
        <f>F76</f>
        <v>629.02929060490942</v>
      </c>
      <c r="G77" s="20">
        <f>G76</f>
        <v>402.84435468370282</v>
      </c>
      <c r="H77" s="20">
        <f>SUM(D77:G77)</f>
        <v>3115.8521338778537</v>
      </c>
    </row>
    <row r="78" spans="1:8" ht="16.95" customHeight="1" x14ac:dyDescent="0.3">
      <c r="A78" s="6"/>
      <c r="B78" s="9"/>
      <c r="C78" s="9" t="s">
        <v>68</v>
      </c>
      <c r="D78" s="20">
        <f>D77 + D74</f>
        <v>12025.168583071018</v>
      </c>
      <c r="E78" s="20">
        <f>E77 + E74</f>
        <v>478.70234846443054</v>
      </c>
      <c r="F78" s="20">
        <f>F77 + F74</f>
        <v>3774.1757436294565</v>
      </c>
      <c r="G78" s="20">
        <f>G77 + G74</f>
        <v>2417.0661281022167</v>
      </c>
      <c r="H78" s="20">
        <f>SUM(D78:G78)</f>
        <v>18695.112803267119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25</v>
      </c>
      <c r="D13" s="19">
        <v>12.902323671497999</v>
      </c>
      <c r="E13" s="19">
        <v>0</v>
      </c>
      <c r="F13" s="19">
        <v>0</v>
      </c>
      <c r="G13" s="19">
        <v>0</v>
      </c>
      <c r="H13" s="19">
        <v>12.902323671497999</v>
      </c>
      <c r="J13" s="5"/>
    </row>
    <row r="14" spans="1:14" ht="16.95" customHeight="1" x14ac:dyDescent="0.3">
      <c r="A14" s="6"/>
      <c r="B14" s="9"/>
      <c r="C14" s="9" t="s">
        <v>90</v>
      </c>
      <c r="D14" s="19">
        <v>12.902323671497999</v>
      </c>
      <c r="E14" s="19">
        <v>0</v>
      </c>
      <c r="F14" s="19">
        <v>0</v>
      </c>
      <c r="G14" s="19">
        <v>0</v>
      </c>
      <c r="H14" s="19">
        <v>12.902323671497999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59246.782608695998</v>
      </c>
      <c r="H13" s="19">
        <v>59246.782608695998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59246.782608695998</v>
      </c>
      <c r="H14" s="19">
        <v>59246.782608695998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90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82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5977.5592056948999</v>
      </c>
      <c r="E13" s="19">
        <v>99.322931116722998</v>
      </c>
      <c r="F13" s="19">
        <v>0</v>
      </c>
      <c r="G13" s="19">
        <v>0</v>
      </c>
      <c r="H13" s="19">
        <v>6076.8821368115996</v>
      </c>
      <c r="J13" s="5"/>
    </row>
    <row r="14" spans="1:14" ht="16.95" customHeight="1" x14ac:dyDescent="0.3">
      <c r="A14" s="6"/>
      <c r="B14" s="9"/>
      <c r="C14" s="9" t="s">
        <v>90</v>
      </c>
      <c r="D14" s="19">
        <v>5977.5592056948999</v>
      </c>
      <c r="E14" s="19">
        <v>99.322931116722998</v>
      </c>
      <c r="F14" s="19">
        <v>0</v>
      </c>
      <c r="G14" s="19">
        <v>0</v>
      </c>
      <c r="H14" s="19">
        <v>6076.8821368115996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105</v>
      </c>
      <c r="C13" s="25" t="s">
        <v>55</v>
      </c>
      <c r="D13" s="19">
        <v>0</v>
      </c>
      <c r="E13" s="19">
        <v>0</v>
      </c>
      <c r="F13" s="19">
        <v>0</v>
      </c>
      <c r="G13" s="19">
        <v>70.379608220991997</v>
      </c>
      <c r="H13" s="19">
        <v>70.379608220991997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70.379608220991997</v>
      </c>
      <c r="H14" s="19">
        <v>70.379608220991997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2025-11-19T07:32:11Z</dcterms:modified>
</cp:coreProperties>
</file>